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tabRatio="601" activeTab="0"/>
  </bookViews>
  <sheets>
    <sheet name="inicio" sheetId="1" r:id="rId1"/>
    <sheet name="IGBC" sheetId="2" r:id="rId2"/>
    <sheet name="FRONTERA EFICIENTE" sheetId="3" r:id="rId3"/>
    <sheet name="REGRESION" sheetId="4" r:id="rId4"/>
  </sheets>
  <externalReferences>
    <externalReference r:id="rId7"/>
  </externalReferences>
  <definedNames>
    <definedName name="_xlnm.Print_Area" localSheetId="2">'FRONTERA EFICIENTE'!$A$47:$K$82</definedName>
  </definedNames>
  <calcPr fullCalcOnLoad="1"/>
</workbook>
</file>

<file path=xl/comments2.xml><?xml version="1.0" encoding="utf-8"?>
<comments xmlns="http://schemas.openxmlformats.org/spreadsheetml/2006/main">
  <authors>
    <author>Fernando Franco</author>
  </authors>
  <commentList>
    <comment ref="B34" authorId="0">
      <text>
        <r>
          <rPr>
            <b/>
            <sz val="8"/>
            <rFont val="Tahoma"/>
            <family val="0"/>
          </rPr>
          <t>Fernando Franco:</t>
        </r>
        <r>
          <rPr>
            <sz val="8"/>
            <rFont val="Tahoma"/>
            <family val="0"/>
          </rPr>
          <t xml:space="preserve">
VALOR DEL RIESGO SISTEMICO EXPRESADO EN FORMA PORCENTUAL FRENTE AL RIESGO TOTAL</t>
        </r>
      </text>
    </comment>
  </commentList>
</comments>
</file>

<file path=xl/sharedStrings.xml><?xml version="1.0" encoding="utf-8"?>
<sst xmlns="http://schemas.openxmlformats.org/spreadsheetml/2006/main" count="82" uniqueCount="65">
  <si>
    <t>X</t>
  </si>
  <si>
    <t>Y</t>
  </si>
  <si>
    <t>E(R)</t>
  </si>
  <si>
    <t>DES(R)</t>
  </si>
  <si>
    <t>W</t>
  </si>
  <si>
    <t>1-W</t>
  </si>
  <si>
    <t>E(Rp)</t>
  </si>
  <si>
    <t>Resumen</t>
  </si>
  <si>
    <t>Estadísticas de la regresión</t>
  </si>
  <si>
    <t>Coeficiente de correlación múltiple</t>
  </si>
  <si>
    <t>R^2  ajustado</t>
  </si>
  <si>
    <t>Error típico</t>
  </si>
  <si>
    <t>Observaciones</t>
  </si>
  <si>
    <t>ANÁLISIS DE VARIANZA</t>
  </si>
  <si>
    <t>Grados de libertad</t>
  </si>
  <si>
    <t>Suma de cuadrados</t>
  </si>
  <si>
    <t>Promedio de los cuadrados</t>
  </si>
  <si>
    <t>F</t>
  </si>
  <si>
    <t>Valor crítico de F</t>
  </si>
  <si>
    <t>Regresión</t>
  </si>
  <si>
    <t>Residuos</t>
  </si>
  <si>
    <t>Total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</si>
  <si>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</si>
  <si>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</si>
  <si>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</si>
  <si>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</si>
  <si>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</si>
  <si>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</si>
  <si>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</si>
  <si>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Intercepción</t>
  </si>
  <si>
    <t>AÑO</t>
  </si>
  <si>
    <t>DIV</t>
  </si>
  <si>
    <t>VAR(R)</t>
  </si>
  <si>
    <t>COV</t>
  </si>
  <si>
    <t>BETA</t>
  </si>
  <si>
    <t>RS</t>
  </si>
  <si>
    <t>RNS</t>
  </si>
  <si>
    <t>E(Ri)</t>
  </si>
  <si>
    <t>DES(Ri)</t>
  </si>
  <si>
    <t>ASIGNACIÓN DE</t>
  </si>
  <si>
    <t>RECURSOS</t>
  </si>
  <si>
    <t>FRONTERA  EFICIENTE</t>
  </si>
  <si>
    <t>VAR(Ri)</t>
  </si>
  <si>
    <t>CORR (RX,RY)</t>
  </si>
  <si>
    <t>DES</t>
  </si>
  <si>
    <t>Rp</t>
  </si>
  <si>
    <t>IGBVC</t>
  </si>
  <si>
    <t>PROYECTO</t>
  </si>
  <si>
    <t>RT(IGBVC)</t>
  </si>
  <si>
    <t>RT(PROYECTO)</t>
  </si>
  <si>
    <t>CORR(RM,RP)</t>
  </si>
  <si>
    <t>R^2</t>
  </si>
  <si>
    <t>RS%</t>
  </si>
  <si>
    <t>RNS%</t>
  </si>
  <si>
    <t>IGBC</t>
  </si>
  <si>
    <t>Coeficiente de determinación R^2</t>
  </si>
  <si>
    <t>Resultados de datos de probabilidad</t>
  </si>
  <si>
    <t>Percentil</t>
  </si>
  <si>
    <t>Variable X 1: BETA</t>
  </si>
  <si>
    <t>Total diversificación</t>
  </si>
  <si>
    <t xml:space="preserve"> </t>
  </si>
  <si>
    <t>FERNANDO FRANCO CUARTAS</t>
  </si>
  <si>
    <t>MERCADO EFICIENTE</t>
  </si>
  <si>
    <t>DIVERSIFICACIÓN</t>
  </si>
  <si>
    <t>RIESGO TOTAL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</si>
</sst>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%"/>
    <numFmt numFmtId="183" formatCode="0.0000%"/>
    <numFmt numFmtId="184" formatCode="0.00000%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00000"/>
    <numFmt numFmtId="196" formatCode="0.0"/>
    <numFmt numFmtId="197" formatCode="0.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color indexed="13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17.75"/>
      <name val="Arial"/>
      <family val="0"/>
    </font>
    <font>
      <b/>
      <sz val="8.75"/>
      <name val="Arial"/>
      <family val="2"/>
    </font>
    <font>
      <b/>
      <u val="single"/>
      <sz val="10"/>
      <color indexed="9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6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43" fontId="7" fillId="2" borderId="3" xfId="17" applyFont="1" applyFill="1" applyBorder="1" applyAlignment="1">
      <alignment horizontal="center"/>
    </xf>
    <xf numFmtId="43" fontId="7" fillId="2" borderId="0" xfId="17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7" fillId="2" borderId="3" xfId="21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91" fontId="0" fillId="3" borderId="0" xfId="0" applyNumberFormat="1" applyFill="1" applyAlignment="1">
      <alignment/>
    </xf>
    <xf numFmtId="192" fontId="0" fillId="3" borderId="0" xfId="0" applyNumberFormat="1" applyFill="1" applyAlignment="1">
      <alignment/>
    </xf>
    <xf numFmtId="193" fontId="0" fillId="3" borderId="0" xfId="0" applyNumberFormat="1" applyFill="1" applyAlignment="1">
      <alignment/>
    </xf>
    <xf numFmtId="194" fontId="0" fillId="3" borderId="0" xfId="0" applyNumberFormat="1" applyFill="1" applyAlignment="1">
      <alignment/>
    </xf>
    <xf numFmtId="0" fontId="18" fillId="0" borderId="1" xfId="0" applyFont="1" applyFill="1" applyBorder="1" applyAlignment="1">
      <alignment/>
    </xf>
    <xf numFmtId="0" fontId="24" fillId="3" borderId="0" xfId="15" applyFill="1" applyAlignment="1">
      <alignment/>
    </xf>
    <xf numFmtId="193" fontId="24" fillId="3" borderId="0" xfId="15" applyNumberFormat="1" applyFill="1" applyAlignment="1">
      <alignment/>
    </xf>
    <xf numFmtId="0" fontId="0" fillId="4" borderId="0" xfId="0" applyFill="1" applyAlignment="1">
      <alignment/>
    </xf>
    <xf numFmtId="0" fontId="2" fillId="4" borderId="2" xfId="0" applyFont="1" applyFill="1" applyBorder="1" applyAlignment="1">
      <alignment horizontal="centerContinuous"/>
    </xf>
    <xf numFmtId="0" fontId="18" fillId="4" borderId="0" xfId="0" applyFont="1" applyFill="1" applyBorder="1" applyAlignment="1">
      <alignment/>
    </xf>
    <xf numFmtId="0" fontId="24" fillId="4" borderId="0" xfId="15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24" fillId="4" borderId="1" xfId="15" applyFill="1" applyBorder="1" applyAlignment="1">
      <alignment/>
    </xf>
    <xf numFmtId="0" fontId="19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43" fontId="8" fillId="3" borderId="3" xfId="17" applyFont="1" applyFill="1" applyBorder="1" applyAlignment="1">
      <alignment/>
    </xf>
    <xf numFmtId="43" fontId="8" fillId="3" borderId="10" xfId="17" applyFont="1" applyFill="1" applyBorder="1" applyAlignment="1">
      <alignment/>
    </xf>
    <xf numFmtId="43" fontId="7" fillId="3" borderId="0" xfId="17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0" fontId="7" fillId="3" borderId="3" xfId="21" applyNumberFormat="1" applyFont="1" applyFill="1" applyBorder="1" applyAlignment="1">
      <alignment horizontal="center"/>
    </xf>
    <xf numFmtId="43" fontId="7" fillId="3" borderId="10" xfId="17" applyFont="1" applyFill="1" applyBorder="1" applyAlignment="1">
      <alignment horizontal="center"/>
    </xf>
    <xf numFmtId="43" fontId="7" fillId="3" borderId="3" xfId="17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9" fillId="2" borderId="3" xfId="17" applyNumberFormat="1" applyFont="1" applyFill="1" applyBorder="1" applyAlignment="1">
      <alignment horizontal="center"/>
    </xf>
    <xf numFmtId="3" fontId="9" fillId="2" borderId="10" xfId="17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43" fontId="1" fillId="2" borderId="0" xfId="17" applyFont="1" applyFill="1" applyAlignment="1">
      <alignment/>
    </xf>
    <xf numFmtId="43" fontId="8" fillId="2" borderId="0" xfId="17" applyFont="1" applyFill="1" applyAlignment="1">
      <alignment/>
    </xf>
    <xf numFmtId="43" fontId="8" fillId="2" borderId="3" xfId="17" applyFont="1" applyFill="1" applyBorder="1" applyAlignment="1">
      <alignment/>
    </xf>
    <xf numFmtId="43" fontId="0" fillId="2" borderId="0" xfId="17" applyFill="1" applyAlignment="1">
      <alignment/>
    </xf>
    <xf numFmtId="43" fontId="16" fillId="2" borderId="11" xfId="17" applyFont="1" applyFill="1" applyBorder="1" applyAlignment="1">
      <alignment horizontal="center"/>
    </xf>
    <xf numFmtId="43" fontId="16" fillId="2" borderId="4" xfId="17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3" fontId="17" fillId="2" borderId="5" xfId="17" applyFont="1" applyFill="1" applyBorder="1" applyAlignment="1">
      <alignment horizontal="center"/>
    </xf>
    <xf numFmtId="43" fontId="16" fillId="2" borderId="12" xfId="17" applyFont="1" applyFill="1" applyBorder="1" applyAlignment="1">
      <alignment horizontal="center"/>
    </xf>
    <xf numFmtId="43" fontId="8" fillId="2" borderId="0" xfId="17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16" fillId="2" borderId="5" xfId="17" applyFont="1" applyFill="1" applyBorder="1" applyAlignment="1">
      <alignment horizontal="center"/>
    </xf>
    <xf numFmtId="43" fontId="7" fillId="2" borderId="5" xfId="17" applyFont="1" applyFill="1" applyBorder="1" applyAlignment="1">
      <alignment horizontal="center"/>
    </xf>
    <xf numFmtId="43" fontId="17" fillId="2" borderId="7" xfId="17" applyFont="1" applyFill="1" applyBorder="1" applyAlignment="1">
      <alignment horizontal="center"/>
    </xf>
    <xf numFmtId="4" fontId="7" fillId="2" borderId="3" xfId="17" applyNumberFormat="1" applyFont="1" applyFill="1" applyBorder="1" applyAlignment="1">
      <alignment horizontal="center"/>
    </xf>
    <xf numFmtId="43" fontId="7" fillId="2" borderId="10" xfId="17" applyFont="1" applyFill="1" applyBorder="1" applyAlignment="1">
      <alignment horizontal="center"/>
    </xf>
    <xf numFmtId="43" fontId="7" fillId="2" borderId="9" xfId="17" applyFont="1" applyFill="1" applyBorder="1" applyAlignment="1">
      <alignment horizontal="center"/>
    </xf>
    <xf numFmtId="4" fontId="7" fillId="2" borderId="1" xfId="17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9" xfId="21" applyNumberFormat="1" applyFont="1" applyFill="1" applyBorder="1" applyAlignment="1">
      <alignment horizontal="center"/>
    </xf>
    <xf numFmtId="43" fontId="7" fillId="2" borderId="13" xfId="17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43" fontId="19" fillId="3" borderId="0" xfId="17" applyFont="1" applyFill="1" applyAlignment="1">
      <alignment horizontal="center"/>
    </xf>
    <xf numFmtId="3" fontId="27" fillId="3" borderId="8" xfId="17" applyNumberFormat="1" applyFont="1" applyFill="1" applyBorder="1" applyAlignment="1">
      <alignment horizontal="center"/>
    </xf>
    <xf numFmtId="3" fontId="27" fillId="3" borderId="14" xfId="17" applyNumberFormat="1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0" fillId="5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NEGATIVA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8"/>
          <c:w val="0.81975"/>
          <c:h val="0.77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EFICIENTE'!$E$24:$E$44</c:f>
              <c:numCache/>
            </c:numRef>
          </c:xVal>
          <c:yVal>
            <c:numRef>
              <c:f>'FRONTERA EFICIENTE'!$F$24:$F$44</c:f>
              <c:numCache/>
            </c:numRef>
          </c:yVal>
          <c:smooth val="1"/>
        </c:ser>
        <c:axId val="47913656"/>
        <c:axId val="28569721"/>
      </c:scatterChart>
      <c:val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crossBetween val="midCat"/>
        <c:dispUnits/>
      </c:valAx>
      <c:valAx>
        <c:axId val="28569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CERO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785"/>
          <c:w val="0.82625"/>
          <c:h val="0.78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EFICIENTE'!$G$24:$G$44</c:f>
              <c:numCache/>
            </c:numRef>
          </c:xVal>
          <c:yVal>
            <c:numRef>
              <c:f>'FRONTERA EFICIENTE'!$H$24:$H$44</c:f>
              <c:numCache/>
            </c:numRef>
          </c:yVal>
          <c:smooth val="1"/>
        </c:ser>
        <c:axId val="55800898"/>
        <c:axId val="32446035"/>
      </c:scatterChart>
      <c:val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crossBetween val="midCat"/>
        <c:dispUnits/>
      </c:valAx>
      <c:valAx>
        <c:axId val="32446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POSITIVA</a:t>
            </a:r>
          </a:p>
        </c:rich>
      </c:tx>
      <c:layout/>
      <c:spPr>
        <a:solidFill>
          <a:srgbClr val="333399"/>
        </a:solidFill>
        <a:ln w="2540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85"/>
          <c:y val="0.16725"/>
          <c:w val="0.82525"/>
          <c:h val="0.793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EFICIENTE'!$I$24:$I$44</c:f>
              <c:numCache/>
            </c:numRef>
          </c:xVal>
          <c:yVal>
            <c:numRef>
              <c:f>'FRONTERA EFICIENTE'!$J$24:$J$44</c:f>
              <c:numCache/>
            </c:numRef>
          </c:yVal>
          <c:smooth val="1"/>
        </c:ser>
        <c:axId val="23578860"/>
        <c:axId val="10883149"/>
      </c:scatterChart>
      <c:val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crossBetween val="midCat"/>
        <c:dispUnits/>
      </c:valAx>
      <c:valAx>
        <c:axId val="10883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B8B8DB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275"/>
          <c:w val="0.919"/>
          <c:h val="0.96725"/>
        </c:manualLayout>
      </c:layout>
      <c:scatterChart>
        <c:scatterStyle val="smoothMarker"/>
        <c:varyColors val="0"/>
        <c:ser>
          <c:idx val="0"/>
          <c:order val="0"/>
          <c:tx>
            <c:v>Correlación = -1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EFICIENTE'!$E$24:$E$44</c:f>
              <c:numCache/>
            </c:numRef>
          </c:xVal>
          <c:yVal>
            <c:numRef>
              <c:f>'FRONTERA EFICIENTE'!$F$24:$F$44</c:f>
              <c:numCache/>
            </c:numRef>
          </c:yVal>
          <c:smooth val="1"/>
        </c:ser>
        <c:ser>
          <c:idx val="1"/>
          <c:order val="1"/>
          <c:tx>
            <c:v>Correlación = 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EFICIENTE'!$G$24:$G$44</c:f>
              <c:numCache/>
            </c:numRef>
          </c:xVal>
          <c:yVal>
            <c:numRef>
              <c:f>'FRONTERA EFICIENTE'!$H$24:$H$44</c:f>
              <c:numCache/>
            </c:numRef>
          </c:yVal>
          <c:smooth val="1"/>
        </c:ser>
        <c:ser>
          <c:idx val="2"/>
          <c:order val="2"/>
          <c:tx>
            <c:v>Correlación =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EFICIENTE'!$I$24:$I$44</c:f>
              <c:numCache/>
            </c:numRef>
          </c:xVal>
          <c:yVal>
            <c:numRef>
              <c:f>'FRONTERA EFICIENTE'!$J$24:$J$44</c:f>
              <c:numCache/>
            </c:numRef>
          </c:yVal>
          <c:smooth val="1"/>
        </c:ser>
        <c:axId val="30839478"/>
        <c:axId val="9119847"/>
      </c:scatterChart>
      <c:val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 val="autoZero"/>
        <c:crossBetween val="midCat"/>
        <c:dispUnits/>
      </c:valAx>
      <c:valAx>
        <c:axId val="911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de probabilidad normal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REGRESION!$A$39:$A$48</c:f>
              <c:numCach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REGRESION!$B$40:$B$49</c:f>
              <c:numCache>
                <c:ptCount val="10"/>
                <c:pt idx="0">
                  <c:v>-0.09705882352941177</c:v>
                </c:pt>
                <c:pt idx="1">
                  <c:v>-0.05344827586206896</c:v>
                </c:pt>
                <c:pt idx="2">
                  <c:v>-0.02641975308641975</c:v>
                </c:pt>
                <c:pt idx="3">
                  <c:v>-0.004054054054054054</c:v>
                </c:pt>
                <c:pt idx="4">
                  <c:v>0.07083333333333333</c:v>
                </c:pt>
                <c:pt idx="5">
                  <c:v>0.08846153846153847</c:v>
                </c:pt>
                <c:pt idx="6">
                  <c:v>0.11122448979591837</c:v>
                </c:pt>
                <c:pt idx="7">
                  <c:v>0.18333333333333335</c:v>
                </c:pt>
                <c:pt idx="8">
                  <c:v>0.2662162162162162</c:v>
                </c:pt>
                <c:pt idx="9">
                  <c:v>0.47307692307692306</c:v>
                </c:pt>
              </c:numCache>
            </c:numRef>
          </c:yVal>
          <c:smooth val="0"/>
        </c:ser>
        <c:axId val="14969760"/>
        <c:axId val="510113"/>
      </c:scatterChart>
      <c:valAx>
        <c:axId val="149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Muestra percentil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113"/>
        <c:crosses val="autoZero"/>
        <c:crossBetween val="midCat"/>
        <c:dispUnits/>
      </c:valAx>
      <c:valAx>
        <c:axId val="510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69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IGBC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FRONTERA EFICIENTE'!A1" /><Relationship Id="rId3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hyperlink" Target="#IGBC!A1" /><Relationship Id="rId7" Type="http://schemas.openxmlformats.org/officeDocument/2006/relationships/hyperlink" Target="#inicio!A1" /><Relationship Id="rId8" Type="http://schemas.openxmlformats.org/officeDocument/2006/relationships/hyperlink" Target="#REGRESION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Relationship Id="rId3" Type="http://schemas.openxmlformats.org/officeDocument/2006/relationships/hyperlink" Target="#IGBC!A1" /><Relationship Id="rId4" Type="http://schemas.openxmlformats.org/officeDocument/2006/relationships/hyperlink" Target="#'FRONTERA EFICIENTE'!A1" /><Relationship Id="rId5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76200</xdr:rowOff>
    </xdr:from>
    <xdr:to>
      <xdr:col>7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133350</xdr:colOff>
      <xdr:row>8</xdr:row>
      <xdr:rowOff>76200</xdr:rowOff>
    </xdr:from>
    <xdr:to>
      <xdr:col>7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524125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57150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219075</xdr:colOff>
      <xdr:row>9</xdr:row>
      <xdr:rowOff>19050</xdr:rowOff>
    </xdr:to>
    <xdr:sp macro="[1]!Inicio">
      <xdr:nvSpPr>
        <xdr:cNvPr id="2" name="Rectangle 3">
          <a:hlinkClick r:id="rId2"/>
        </xdr:cNvPr>
        <xdr:cNvSpPr>
          <a:spLocks/>
        </xdr:cNvSpPr>
      </xdr:nvSpPr>
      <xdr:spPr>
        <a:xfrm>
          <a:off x="4181475" y="132397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2</xdr:col>
      <xdr:colOff>9525</xdr:colOff>
      <xdr:row>7</xdr:row>
      <xdr:rowOff>19050</xdr:rowOff>
    </xdr:from>
    <xdr:to>
      <xdr:col>4</xdr:col>
      <xdr:colOff>219075</xdr:colOff>
      <xdr:row>9</xdr:row>
      <xdr:rowOff>38100</xdr:rowOff>
    </xdr:to>
    <xdr:sp macro="[1]!Inicio">
      <xdr:nvSpPr>
        <xdr:cNvPr id="3" name="Rectangle 4">
          <a:hlinkClick r:id="rId3"/>
        </xdr:cNvPr>
        <xdr:cNvSpPr>
          <a:spLocks/>
        </xdr:cNvSpPr>
      </xdr:nvSpPr>
      <xdr:spPr>
        <a:xfrm>
          <a:off x="1676400" y="134302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0.86375</cdr:x>
      <cdr:y>0.8535</cdr:y>
    </cdr:from>
    <cdr:to>
      <cdr:x>0.93975</cdr:x>
      <cdr:y>0.93425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20097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</cdr:x>
      <cdr:y>0.07525</cdr:y>
    </cdr:from>
    <cdr:to>
      <cdr:x>0.13575</cdr:x>
      <cdr:y>0.156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0.85475</cdr:y>
    </cdr:from>
    <cdr:to>
      <cdr:x>0.9525</cdr:x>
      <cdr:y>0.93475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028825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0.00175</cdr:x>
      <cdr:y>0.0955</cdr:y>
    </cdr:from>
    <cdr:to>
      <cdr:x>0.147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0.07</cdr:y>
    </cdr:from>
    <cdr:to>
      <cdr:x>0.14925</cdr:x>
      <cdr:y>0.14525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71450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0.8655</cdr:x>
      <cdr:y>0.86</cdr:y>
    </cdr:from>
    <cdr:to>
      <cdr:x>0.951</cdr:x>
      <cdr:y>0.93525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2171700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</cdr:y>
    </cdr:from>
    <cdr:to>
      <cdr:x>0.1825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0.7825</cdr:x>
      <cdr:y>0.81075</cdr:y>
    </cdr:from>
    <cdr:to>
      <cdr:x>0.93325</cdr:x>
      <cdr:y>0.90525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105275" y="2200275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0.6125</cdr:x>
      <cdr:y>0.347</cdr:y>
    </cdr:from>
    <cdr:to>
      <cdr:x>0.76325</cdr:x>
      <cdr:y>0.382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942975"/>
          <a:ext cx="7905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75" b="0" i="0" u="none" baseline="0">
              <a:latin typeface="Arial"/>
              <a:ea typeface="Arial"/>
              <a:cs typeface="Arial"/>
            </a:rPr>
            <a:t>corr</a:t>
          </a:r>
        </a:p>
      </cdr:txBody>
    </cdr:sp>
  </cdr:relSizeAnchor>
  <cdr:relSizeAnchor xmlns:cdr="http://schemas.openxmlformats.org/drawingml/2006/chartDrawing">
    <cdr:from>
      <cdr:x>0.7495</cdr:x>
      <cdr:y>0.307</cdr:y>
    </cdr:from>
    <cdr:to>
      <cdr:x>0.8475</cdr:x>
      <cdr:y>0.384</cdr:y>
    </cdr:to>
    <cdr:sp>
      <cdr:nvSpPr>
        <cdr:cNvPr id="4" name="TextBox 4"/>
        <cdr:cNvSpPr txBox="1">
          <a:spLocks noChangeArrowheads="1"/>
        </cdr:cNvSpPr>
      </cdr:nvSpPr>
      <cdr:spPr>
        <a:xfrm>
          <a:off x="3924300" y="8286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 = 1</a:t>
          </a:r>
        </a:p>
      </cdr:txBody>
    </cdr:sp>
  </cdr:relSizeAnchor>
  <cdr:relSizeAnchor xmlns:cdr="http://schemas.openxmlformats.org/drawingml/2006/chartDrawing">
    <cdr:from>
      <cdr:x>0.2885</cdr:x>
      <cdr:y>0.348</cdr:y>
    </cdr:from>
    <cdr:to>
      <cdr:x>0.412</cdr:x>
      <cdr:y>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1504950" y="942975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 = -1</a:t>
          </a:r>
        </a:p>
      </cdr:txBody>
    </cdr:sp>
  </cdr:relSizeAnchor>
  <cdr:relSizeAnchor xmlns:cdr="http://schemas.openxmlformats.org/drawingml/2006/chartDrawing">
    <cdr:from>
      <cdr:x>0.50225</cdr:x>
      <cdr:y>0.42875</cdr:y>
    </cdr:from>
    <cdr:to>
      <cdr:x>0.5965</cdr:x>
      <cdr:y>0.54075</cdr:y>
    </cdr:to>
    <cdr:sp>
      <cdr:nvSpPr>
        <cdr:cNvPr id="6" name="TextBox 6"/>
        <cdr:cNvSpPr txBox="1">
          <a:spLocks noChangeArrowheads="1"/>
        </cdr:cNvSpPr>
      </cdr:nvSpPr>
      <cdr:spPr>
        <a:xfrm>
          <a:off x="2628900" y="1162050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corr =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</xdr:row>
      <xdr:rowOff>19050</xdr:rowOff>
    </xdr:from>
    <xdr:to>
      <xdr:col>10</xdr:col>
      <xdr:colOff>381000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314450" y="9382125"/>
        <a:ext cx="52578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82</xdr:row>
      <xdr:rowOff>142875</xdr:rowOff>
    </xdr:from>
    <xdr:to>
      <xdr:col>10</xdr:col>
      <xdr:colOff>371475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1314450" y="15173325"/>
        <a:ext cx="5248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65</xdr:row>
      <xdr:rowOff>19050</xdr:rowOff>
    </xdr:from>
    <xdr:to>
      <xdr:col>10</xdr:col>
      <xdr:colOff>371475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1323975" y="12296775"/>
        <a:ext cx="52387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18</xdr:row>
      <xdr:rowOff>95250</xdr:rowOff>
    </xdr:from>
    <xdr:to>
      <xdr:col>2</xdr:col>
      <xdr:colOff>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>
          <a:off x="1285875" y="3629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101</xdr:row>
      <xdr:rowOff>38100</xdr:rowOff>
    </xdr:from>
    <xdr:to>
      <xdr:col>10</xdr:col>
      <xdr:colOff>371475</xdr:colOff>
      <xdr:row>118</xdr:row>
      <xdr:rowOff>9525</xdr:rowOff>
    </xdr:to>
    <xdr:graphicFrame>
      <xdr:nvGraphicFramePr>
        <xdr:cNvPr id="5" name="Chart 6"/>
        <xdr:cNvGraphicFramePr/>
      </xdr:nvGraphicFramePr>
      <xdr:xfrm>
        <a:off x="1314450" y="18145125"/>
        <a:ext cx="52482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8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6</xdr:row>
      <xdr:rowOff>104775</xdr:rowOff>
    </xdr:from>
    <xdr:to>
      <xdr:col>7</xdr:col>
      <xdr:colOff>276225</xdr:colOff>
      <xdr:row>8</xdr:row>
      <xdr:rowOff>123825</xdr:rowOff>
    </xdr:to>
    <xdr:sp macro="[1]!Inicio">
      <xdr:nvSpPr>
        <xdr:cNvPr id="7" name="Rectangle 9">
          <a:hlinkClick r:id="rId6"/>
        </xdr:cNvPr>
        <xdr:cNvSpPr>
          <a:spLocks/>
        </xdr:cNvSpPr>
      </xdr:nvSpPr>
      <xdr:spPr>
        <a:xfrm>
          <a:off x="3543300" y="1171575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295275</xdr:colOff>
      <xdr:row>6</xdr:row>
      <xdr:rowOff>76200</xdr:rowOff>
    </xdr:from>
    <xdr:to>
      <xdr:col>4</xdr:col>
      <xdr:colOff>114300</xdr:colOff>
      <xdr:row>8</xdr:row>
      <xdr:rowOff>95250</xdr:rowOff>
    </xdr:to>
    <xdr:sp macro="[1]!Inicio">
      <xdr:nvSpPr>
        <xdr:cNvPr id="8" name="Rectangle 10">
          <a:hlinkClick r:id="rId7"/>
        </xdr:cNvPr>
        <xdr:cNvSpPr>
          <a:spLocks/>
        </xdr:cNvSpPr>
      </xdr:nvSpPr>
      <xdr:spPr>
        <a:xfrm>
          <a:off x="1581150" y="1143000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9</xdr:col>
      <xdr:colOff>38100</xdr:colOff>
      <xdr:row>6</xdr:row>
      <xdr:rowOff>76200</xdr:rowOff>
    </xdr:from>
    <xdr:to>
      <xdr:col>11</xdr:col>
      <xdr:colOff>47625</xdr:colOff>
      <xdr:row>8</xdr:row>
      <xdr:rowOff>95250</xdr:rowOff>
    </xdr:to>
    <xdr:sp macro="[1]!Inicio">
      <xdr:nvSpPr>
        <xdr:cNvPr id="9" name="Rectangle 11">
          <a:hlinkClick r:id="rId8"/>
        </xdr:cNvPr>
        <xdr:cNvSpPr>
          <a:spLocks/>
        </xdr:cNvSpPr>
      </xdr:nvSpPr>
      <xdr:spPr>
        <a:xfrm>
          <a:off x="5715000" y="1143000"/>
          <a:ext cx="12858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296275" y="2524125"/>
        <a:ext cx="45720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</xdr:row>
      <xdr:rowOff>133350</xdr:rowOff>
    </xdr:from>
    <xdr:to>
      <xdr:col>6</xdr:col>
      <xdr:colOff>438150</xdr:colOff>
      <xdr:row>10</xdr:row>
      <xdr:rowOff>152400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4933950" y="152400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</xdr:col>
      <xdr:colOff>733425</xdr:colOff>
      <xdr:row>8</xdr:row>
      <xdr:rowOff>123825</xdr:rowOff>
    </xdr:from>
    <xdr:to>
      <xdr:col>3</xdr:col>
      <xdr:colOff>723900</xdr:colOff>
      <xdr:row>10</xdr:row>
      <xdr:rowOff>142875</xdr:rowOff>
    </xdr:to>
    <xdr:sp macro="[1]!Inicio">
      <xdr:nvSpPr>
        <xdr:cNvPr id="4" name="Rectangle 4">
          <a:hlinkClick r:id="rId4"/>
        </xdr:cNvPr>
        <xdr:cNvSpPr>
          <a:spLocks/>
        </xdr:cNvSpPr>
      </xdr:nvSpPr>
      <xdr:spPr>
        <a:xfrm>
          <a:off x="2933700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0</xdr:col>
      <xdr:colOff>1009650</xdr:colOff>
      <xdr:row>8</xdr:row>
      <xdr:rowOff>123825</xdr:rowOff>
    </xdr:from>
    <xdr:to>
      <xdr:col>1</xdr:col>
      <xdr:colOff>323850</xdr:colOff>
      <xdr:row>10</xdr:row>
      <xdr:rowOff>142875</xdr:rowOff>
    </xdr:to>
    <xdr:sp macro="[1]!Inicio">
      <xdr:nvSpPr>
        <xdr:cNvPr id="5" name="Rectangle 5">
          <a:hlinkClick r:id="rId5"/>
        </xdr:cNvPr>
        <xdr:cNvSpPr>
          <a:spLocks/>
        </xdr:cNvSpPr>
      </xdr:nvSpPr>
      <xdr:spPr>
        <a:xfrm>
          <a:off x="1009650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7.00390625" style="8" customWidth="1"/>
    <col min="3" max="3" width="3.140625" style="8" customWidth="1"/>
    <col min="4" max="4" width="2.8515625" style="8" customWidth="1"/>
    <col min="5" max="8" width="11.421875" style="8" customWidth="1"/>
    <col min="9" max="9" width="6.7109375" style="8" customWidth="1"/>
    <col min="10" max="10" width="5.8515625" style="8" customWidth="1"/>
    <col min="11" max="16384" width="11.421875" style="8" customWidth="1"/>
  </cols>
  <sheetData>
    <row r="3" ht="12.75"/>
    <row r="4" ht="12.75"/>
    <row r="5" spans="3:10" ht="20.25">
      <c r="C5" s="77" t="s">
        <v>62</v>
      </c>
      <c r="D5" s="77"/>
      <c r="E5" s="77"/>
      <c r="F5" s="77"/>
      <c r="G5" s="77"/>
      <c r="H5" s="77"/>
      <c r="I5" s="77"/>
      <c r="J5" s="77"/>
    </row>
    <row r="6" ht="12.75"/>
    <row r="7" ht="12.75"/>
    <row r="8" ht="12.75">
      <c r="D8" s="8" t="s">
        <v>60</v>
      </c>
    </row>
    <row r="9" ht="12.75"/>
    <row r="14" spans="3:10" ht="20.25">
      <c r="C14" s="78" t="s">
        <v>61</v>
      </c>
      <c r="D14" s="78"/>
      <c r="E14" s="78"/>
      <c r="F14" s="78"/>
      <c r="G14" s="78"/>
      <c r="H14" s="78"/>
      <c r="I14" s="78"/>
      <c r="J14" s="78"/>
    </row>
  </sheetData>
  <mergeCells count="2">
    <mergeCell ref="C5:J5"/>
    <mergeCell ref="C14:J14"/>
  </mergeCells>
  <hyperlinks>
    <hyperlink ref="C14:J14" r:id="rId1" display="HOJAVIDA.ht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6"/>
  <sheetViews>
    <sheetView workbookViewId="0" topLeftCell="A1">
      <selection activeCell="A1" sqref="A1"/>
    </sheetView>
  </sheetViews>
  <sheetFormatPr defaultColWidth="11.421875" defaultRowHeight="12.75"/>
  <cols>
    <col min="1" max="1" width="13.421875" style="8" customWidth="1"/>
    <col min="2" max="2" width="11.57421875" style="8" customWidth="1"/>
    <col min="3" max="6" width="11.421875" style="8" customWidth="1"/>
    <col min="7" max="7" width="14.7109375" style="8" bestFit="1" customWidth="1"/>
    <col min="8" max="16384" width="11.421875" style="8" customWidth="1"/>
  </cols>
  <sheetData>
    <row r="1" ht="12.75"/>
    <row r="2" ht="12.75"/>
    <row r="3" ht="12.75"/>
    <row r="4" spans="3:10" ht="20.25">
      <c r="C4" s="77" t="s">
        <v>63</v>
      </c>
      <c r="D4" s="77"/>
      <c r="E4" s="77"/>
      <c r="F4" s="77"/>
      <c r="G4" s="77"/>
      <c r="H4" s="77"/>
      <c r="I4" s="77"/>
      <c r="J4" s="77"/>
    </row>
    <row r="5" spans="3:10" ht="20.25">
      <c r="C5" s="77" t="s">
        <v>64</v>
      </c>
      <c r="D5" s="77"/>
      <c r="E5" s="77"/>
      <c r="F5" s="77"/>
      <c r="G5" s="77"/>
      <c r="H5" s="77"/>
      <c r="I5" s="77"/>
      <c r="J5" s="77"/>
    </row>
    <row r="6" ht="12.75"/>
    <row r="7" ht="12.75"/>
    <row r="8" ht="12.75">
      <c r="D8" s="8" t="s">
        <v>60</v>
      </c>
    </row>
    <row r="9" ht="12.75"/>
    <row r="10" ht="12.75"/>
    <row r="11" ht="12.75"/>
    <row r="12" ht="12.75"/>
    <row r="13" ht="12.75"/>
    <row r="14" ht="13.5" thickBot="1"/>
    <row r="15" spans="1:7" s="9" customFormat="1" ht="13.5" thickBot="1">
      <c r="A15" s="12" t="s">
        <v>30</v>
      </c>
      <c r="B15" s="12" t="s">
        <v>46</v>
      </c>
      <c r="C15" s="11" t="s">
        <v>31</v>
      </c>
      <c r="D15" s="12" t="s">
        <v>48</v>
      </c>
      <c r="E15" s="12" t="s">
        <v>47</v>
      </c>
      <c r="F15" s="12" t="s">
        <v>31</v>
      </c>
      <c r="G15" s="12" t="s">
        <v>49</v>
      </c>
    </row>
    <row r="16" spans="1:7" ht="12.75">
      <c r="A16" s="13"/>
      <c r="B16" s="13"/>
      <c r="C16" s="15"/>
      <c r="D16" s="13"/>
      <c r="E16" s="13"/>
      <c r="F16" s="13"/>
      <c r="G16" s="13"/>
    </row>
    <row r="17" spans="1:7" ht="12.75">
      <c r="A17" s="13">
        <v>0</v>
      </c>
      <c r="B17" s="13">
        <v>55.85</v>
      </c>
      <c r="C17" s="16"/>
      <c r="D17" s="13"/>
      <c r="E17" s="13">
        <v>48</v>
      </c>
      <c r="F17" s="13"/>
      <c r="G17" s="13"/>
    </row>
    <row r="18" spans="1:8" ht="12.75">
      <c r="A18" s="13">
        <v>1</v>
      </c>
      <c r="B18" s="13">
        <v>66.27</v>
      </c>
      <c r="C18" s="16">
        <v>0.0298</v>
      </c>
      <c r="D18" s="13">
        <f>(B18-B17)/B17+C18</f>
        <v>0.2163711727842434</v>
      </c>
      <c r="E18" s="13">
        <v>49</v>
      </c>
      <c r="F18" s="13">
        <v>0.05</v>
      </c>
      <c r="G18" s="13">
        <f>(E18-E17)/E17+F18</f>
        <v>0.07083333333333333</v>
      </c>
      <c r="H18" s="8">
        <v>0.2163711727842434</v>
      </c>
    </row>
    <row r="19" spans="1:8" ht="12.75">
      <c r="A19" s="13">
        <v>2</v>
      </c>
      <c r="B19" s="13">
        <v>62.38</v>
      </c>
      <c r="C19" s="16">
        <v>0.0298</v>
      </c>
      <c r="D19" s="13">
        <f aca="true" t="shared" si="0" ref="D19:D27">(B19-B18)/B18+C19</f>
        <v>-0.028899260600573316</v>
      </c>
      <c r="E19" s="13">
        <v>52</v>
      </c>
      <c r="F19" s="13">
        <v>0.05</v>
      </c>
      <c r="G19" s="13">
        <f aca="true" t="shared" si="1" ref="G19:H27">(E19-E18)/E18+F19</f>
        <v>0.11122448979591837</v>
      </c>
      <c r="H19" s="8">
        <v>-0.028899260600573316</v>
      </c>
    </row>
    <row r="20" spans="1:8" ht="12.75">
      <c r="A20" s="13">
        <v>3</v>
      </c>
      <c r="B20" s="13">
        <v>69.87</v>
      </c>
      <c r="C20" s="16">
        <v>0.0298</v>
      </c>
      <c r="D20" s="13">
        <f t="shared" si="0"/>
        <v>0.14987053542802184</v>
      </c>
      <c r="E20" s="13">
        <v>74</v>
      </c>
      <c r="F20" s="13">
        <v>0.05</v>
      </c>
      <c r="G20" s="13">
        <f t="shared" si="1"/>
        <v>0.47307692307692306</v>
      </c>
      <c r="H20" s="8">
        <v>0.14987053542802184</v>
      </c>
    </row>
    <row r="21" spans="1:8" ht="12.75">
      <c r="A21" s="13">
        <v>4</v>
      </c>
      <c r="B21" s="13">
        <v>81.37</v>
      </c>
      <c r="C21" s="16">
        <v>0.0298</v>
      </c>
      <c r="D21" s="13">
        <f t="shared" si="0"/>
        <v>0.194391383998855</v>
      </c>
      <c r="E21" s="13">
        <v>90</v>
      </c>
      <c r="F21" s="13">
        <v>0.05</v>
      </c>
      <c r="G21" s="13">
        <f t="shared" si="1"/>
        <v>0.2662162162162162</v>
      </c>
      <c r="H21" s="8">
        <v>0.194391383998855</v>
      </c>
    </row>
    <row r="22" spans="1:8" ht="12.75">
      <c r="A22" s="13">
        <v>5</v>
      </c>
      <c r="B22" s="13">
        <v>88.17</v>
      </c>
      <c r="C22" s="16">
        <v>0.0298</v>
      </c>
      <c r="D22" s="13">
        <f t="shared" si="0"/>
        <v>0.11336888288066851</v>
      </c>
      <c r="E22" s="13">
        <v>102</v>
      </c>
      <c r="F22" s="13">
        <v>0.05</v>
      </c>
      <c r="G22" s="13">
        <f t="shared" si="1"/>
        <v>0.18333333333333335</v>
      </c>
      <c r="H22" s="8">
        <v>0.11336888288066851</v>
      </c>
    </row>
    <row r="23" spans="1:8" ht="12.75">
      <c r="A23" s="13">
        <v>6</v>
      </c>
      <c r="B23" s="13">
        <v>85.26</v>
      </c>
      <c r="C23" s="16">
        <v>0.0298</v>
      </c>
      <c r="D23" s="13">
        <f t="shared" si="0"/>
        <v>-0.003204423273222144</v>
      </c>
      <c r="E23" s="13">
        <v>87</v>
      </c>
      <c r="F23" s="13">
        <v>0.05</v>
      </c>
      <c r="G23" s="13">
        <f t="shared" si="1"/>
        <v>-0.09705882352941177</v>
      </c>
      <c r="H23" s="8">
        <v>-0.003204423273222144</v>
      </c>
    </row>
    <row r="24" spans="1:8" ht="12.75">
      <c r="A24" s="13">
        <v>7</v>
      </c>
      <c r="B24" s="13">
        <v>91.93</v>
      </c>
      <c r="C24" s="16">
        <v>0.0298</v>
      </c>
      <c r="D24" s="13">
        <f t="shared" si="0"/>
        <v>0.10803129251700683</v>
      </c>
      <c r="E24" s="13">
        <v>78</v>
      </c>
      <c r="F24" s="13">
        <v>0.05</v>
      </c>
      <c r="G24" s="13">
        <f t="shared" si="1"/>
        <v>-0.05344827586206896</v>
      </c>
      <c r="H24" s="8">
        <v>0.10803129251700683</v>
      </c>
    </row>
    <row r="25" spans="1:8" ht="12.75">
      <c r="A25" s="13">
        <v>8</v>
      </c>
      <c r="B25" s="13">
        <v>98.7</v>
      </c>
      <c r="C25" s="16">
        <v>0.0298</v>
      </c>
      <c r="D25" s="13">
        <f t="shared" si="0"/>
        <v>0.10344298923093653</v>
      </c>
      <c r="E25" s="13">
        <v>81</v>
      </c>
      <c r="F25" s="13">
        <v>0.05</v>
      </c>
      <c r="G25" s="13">
        <f t="shared" si="1"/>
        <v>0.08846153846153847</v>
      </c>
      <c r="H25" s="8">
        <v>0.10344298923093653</v>
      </c>
    </row>
    <row r="26" spans="1:8" ht="12.75">
      <c r="A26" s="13">
        <v>9</v>
      </c>
      <c r="B26" s="13">
        <v>97.84</v>
      </c>
      <c r="C26" s="16">
        <v>0.0324</v>
      </c>
      <c r="D26" s="13">
        <f t="shared" si="0"/>
        <v>0.023686727456940226</v>
      </c>
      <c r="E26" s="13">
        <v>74</v>
      </c>
      <c r="F26" s="13">
        <v>0.06</v>
      </c>
      <c r="G26" s="13">
        <f t="shared" si="1"/>
        <v>-0.02641975308641975</v>
      </c>
      <c r="H26" s="8">
        <v>0.023686727456940226</v>
      </c>
    </row>
    <row r="27" spans="1:8" ht="13.5" thickBot="1">
      <c r="A27" s="14">
        <v>10</v>
      </c>
      <c r="B27" s="14">
        <v>83.22</v>
      </c>
      <c r="C27" s="17">
        <v>0.0383</v>
      </c>
      <c r="D27" s="14">
        <f t="shared" si="0"/>
        <v>-0.1111276369582993</v>
      </c>
      <c r="E27" s="14">
        <v>70</v>
      </c>
      <c r="F27" s="14">
        <v>0.05</v>
      </c>
      <c r="G27" s="14">
        <f t="shared" si="1"/>
        <v>-0.004054054054054054</v>
      </c>
      <c r="H27" s="8">
        <v>-0.1111276369582993</v>
      </c>
    </row>
    <row r="28" spans="1:7" ht="12.75">
      <c r="A28" s="18"/>
      <c r="B28" s="18"/>
      <c r="C28" s="18"/>
      <c r="D28" s="18"/>
      <c r="E28" s="18"/>
      <c r="F28" s="18"/>
      <c r="G28" s="18"/>
    </row>
    <row r="29" ht="12.75"/>
    <row r="30" spans="1:7" ht="12.75">
      <c r="A30" s="10" t="s">
        <v>2</v>
      </c>
      <c r="D30" s="22">
        <f>AVERAGE(D18:D27)</f>
        <v>0.07659316634645776</v>
      </c>
      <c r="G30" s="21">
        <f>AVERAGE(G18:G27)</f>
        <v>0.1012164927685308</v>
      </c>
    </row>
    <row r="31" spans="1:7" ht="12.75">
      <c r="A31" s="10" t="s">
        <v>3</v>
      </c>
      <c r="D31" s="22">
        <f>STDEV(D18:D27)</f>
        <v>0.10401928496389819</v>
      </c>
      <c r="G31" s="21">
        <f>STDEV(G18:G27)</f>
        <v>0.17128320930400506</v>
      </c>
    </row>
    <row r="32" spans="1:7" ht="12.75">
      <c r="A32" s="10" t="s">
        <v>32</v>
      </c>
      <c r="D32" s="22">
        <f>D31^2</f>
        <v>0.010820011644400655</v>
      </c>
      <c r="G32" s="21">
        <f>G31^2</f>
        <v>0.029337937789479608</v>
      </c>
    </row>
    <row r="33" spans="1:2" ht="12.75">
      <c r="A33" s="10" t="s">
        <v>50</v>
      </c>
      <c r="B33" s="24">
        <f>CORREL(D18:D27,G18:G27)</f>
        <v>0.5084737065153322</v>
      </c>
    </row>
    <row r="34" spans="1:2" ht="12.75">
      <c r="A34" s="10" t="s">
        <v>51</v>
      </c>
      <c r="B34" s="24">
        <f>B33^2</f>
        <v>0.25854551021744016</v>
      </c>
    </row>
    <row r="35" ht="13.5" thickBot="1">
      <c r="A35" s="10"/>
    </row>
    <row r="36" spans="1:4" ht="12.75">
      <c r="A36" s="10" t="s">
        <v>33</v>
      </c>
      <c r="B36" s="3"/>
      <c r="C36" s="3" t="s">
        <v>54</v>
      </c>
      <c r="D36" s="3" t="s">
        <v>47</v>
      </c>
    </row>
    <row r="37" spans="2:4" ht="12.75">
      <c r="B37" s="1" t="s">
        <v>54</v>
      </c>
      <c r="C37" s="1">
        <f>VAR(IGBC!$G$18:$G$27)</f>
        <v>0.029337937789479605</v>
      </c>
      <c r="D37" s="1"/>
    </row>
    <row r="38" spans="2:4" ht="13.5" thickBot="1">
      <c r="B38" s="2" t="s">
        <v>47</v>
      </c>
      <c r="C38" s="23">
        <v>0.009059352448580306</v>
      </c>
      <c r="D38" s="2">
        <f>VAR(IGBC!$H$18:$H$27)</f>
        <v>0.010820011644400655</v>
      </c>
    </row>
    <row r="41" spans="1:2" ht="12.75">
      <c r="A41" s="10" t="s">
        <v>34</v>
      </c>
      <c r="B41" s="25">
        <f>C38/D32</f>
        <v>0.8372775137694525</v>
      </c>
    </row>
    <row r="42" spans="1:2" ht="12.75">
      <c r="A42" s="10" t="s">
        <v>35</v>
      </c>
      <c r="B42" s="20">
        <f>B41^2*D32</f>
        <v>0.00758519209450852</v>
      </c>
    </row>
    <row r="43" spans="1:2" ht="12.75">
      <c r="A43" s="10" t="s">
        <v>52</v>
      </c>
      <c r="B43" s="24">
        <f>B42/G32</f>
        <v>0.25854551021744004</v>
      </c>
    </row>
    <row r="45" spans="1:2" ht="12.75">
      <c r="A45" s="10" t="s">
        <v>36</v>
      </c>
      <c r="B45" s="19">
        <f>G32-B42</f>
        <v>0.021752745694971088</v>
      </c>
    </row>
    <row r="46" spans="1:2" ht="12.75">
      <c r="A46" s="10" t="s">
        <v>53</v>
      </c>
      <c r="B46" s="8">
        <f>B45/G32</f>
        <v>0.74145448978256</v>
      </c>
    </row>
  </sheetData>
  <mergeCells count="2">
    <mergeCell ref="C5:J5"/>
    <mergeCell ref="C4:J4"/>
  </mergeCells>
  <hyperlinks>
    <hyperlink ref="B33" location="REGRESION!B4" display="REGRESION!B4"/>
    <hyperlink ref="B34" location="REGRESION!B5" display="REGRESION!B5"/>
    <hyperlink ref="B41" location="REGRESION!B18" display="REGRESION!B18"/>
    <hyperlink ref="B43" location="REGRESION!B5" display="REGRESION!B5"/>
  </hyperlinks>
  <printOptions/>
  <pageMargins left="0.69" right="0.75" top="1.37" bottom="1" header="0.64" footer="0.511811024"/>
  <pageSetup horizontalDpi="300" verticalDpi="300" orientation="portrait" r:id="rId4"/>
  <headerFooter alignWithMargins="0">
    <oddHeader>&amp;CFERNANDO FRANCO CUARTAS</oddHeader>
    <oddFooter>&amp;CINDICADORES DE RIESGO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44" bestFit="1" customWidth="1"/>
    <col min="2" max="2" width="8.7109375" style="44" customWidth="1"/>
    <col min="3" max="3" width="8.421875" style="44" customWidth="1"/>
    <col min="4" max="4" width="3.140625" style="44" customWidth="1"/>
    <col min="5" max="5" width="9.28125" style="44" customWidth="1"/>
    <col min="6" max="6" width="8.28125" style="44" customWidth="1"/>
    <col min="7" max="7" width="9.421875" style="44" customWidth="1"/>
    <col min="8" max="8" width="9.00390625" style="44" customWidth="1"/>
    <col min="9" max="9" width="9.57421875" style="44" customWidth="1"/>
    <col min="10" max="10" width="7.7109375" style="44" customWidth="1"/>
    <col min="11" max="16384" width="11.421875" style="44" customWidth="1"/>
  </cols>
  <sheetData>
    <row r="1" spans="1:2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0.25">
      <c r="A5" s="8"/>
      <c r="B5" s="8"/>
      <c r="C5" s="77" t="s">
        <v>62</v>
      </c>
      <c r="D5" s="77"/>
      <c r="E5" s="77"/>
      <c r="F5" s="77"/>
      <c r="G5" s="77"/>
      <c r="H5" s="77"/>
      <c r="I5" s="77"/>
      <c r="J5" s="7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8"/>
      <c r="B8" s="8"/>
      <c r="C8" s="8"/>
      <c r="D8" s="8" t="s">
        <v>60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3" spans="1:10" s="8" customFormat="1" ht="15.75">
      <c r="A13" s="35" t="s">
        <v>41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6" ht="20.25">
      <c r="A14" s="45"/>
      <c r="B14" s="45"/>
      <c r="C14" s="45"/>
      <c r="D14" s="45"/>
      <c r="E14" s="45"/>
      <c r="F14" s="45"/>
    </row>
    <row r="15" spans="1:6" ht="20.25">
      <c r="A15" s="45"/>
      <c r="B15" s="73" t="s">
        <v>0</v>
      </c>
      <c r="C15" s="73" t="s">
        <v>1</v>
      </c>
      <c r="D15" s="45"/>
      <c r="E15" s="45"/>
      <c r="F15" s="45"/>
    </row>
    <row r="16" spans="1:6" ht="20.25">
      <c r="A16" s="46" t="s">
        <v>37</v>
      </c>
      <c r="B16" s="74">
        <v>0.1</v>
      </c>
      <c r="C16" s="74">
        <v>0.3</v>
      </c>
      <c r="D16" s="45"/>
      <c r="E16" s="45"/>
      <c r="F16" s="45"/>
    </row>
    <row r="17" spans="1:6" ht="20.25">
      <c r="A17" s="46" t="s">
        <v>38</v>
      </c>
      <c r="B17" s="74">
        <v>0.05</v>
      </c>
      <c r="C17" s="74">
        <v>0.15</v>
      </c>
      <c r="D17" s="45"/>
      <c r="E17" s="45"/>
      <c r="F17" s="45"/>
    </row>
    <row r="18" spans="1:6" ht="21" thickBot="1">
      <c r="A18" s="46" t="s">
        <v>42</v>
      </c>
      <c r="B18" s="74">
        <f>B17^2</f>
        <v>0.0025000000000000005</v>
      </c>
      <c r="C18" s="74">
        <f>C17^2</f>
        <v>0.0225</v>
      </c>
      <c r="D18" s="45"/>
      <c r="E18" s="45"/>
      <c r="F18" s="45"/>
    </row>
    <row r="19" spans="1:10" ht="15.75">
      <c r="A19" s="47" t="s">
        <v>43</v>
      </c>
      <c r="B19" s="48"/>
      <c r="C19" s="48"/>
      <c r="D19" s="48"/>
      <c r="E19" s="75">
        <v>-1</v>
      </c>
      <c r="F19" s="76"/>
      <c r="G19" s="75">
        <v>0</v>
      </c>
      <c r="H19" s="76"/>
      <c r="I19" s="75">
        <v>1</v>
      </c>
      <c r="J19" s="76"/>
    </row>
    <row r="20" spans="1:10" ht="15.75">
      <c r="A20" s="46"/>
      <c r="B20" s="48"/>
      <c r="C20" s="48"/>
      <c r="D20" s="48"/>
      <c r="E20" s="49"/>
      <c r="F20" s="50"/>
      <c r="G20" s="49"/>
      <c r="H20" s="50"/>
      <c r="I20" s="49"/>
      <c r="J20" s="51"/>
    </row>
    <row r="21" spans="1:10" s="55" customFormat="1" ht="15.75" thickBot="1">
      <c r="A21" s="52" t="s">
        <v>39</v>
      </c>
      <c r="B21" s="53"/>
      <c r="C21" s="53"/>
      <c r="D21" s="53"/>
      <c r="E21" s="37"/>
      <c r="F21" s="38"/>
      <c r="G21" s="37"/>
      <c r="H21" s="38"/>
      <c r="I21" s="37"/>
      <c r="J21" s="38"/>
    </row>
    <row r="22" spans="1:10" s="55" customFormat="1" ht="21" thickBot="1">
      <c r="A22" s="52" t="s">
        <v>40</v>
      </c>
      <c r="B22" s="56" t="s">
        <v>4</v>
      </c>
      <c r="C22" s="57" t="s">
        <v>5</v>
      </c>
      <c r="D22" s="58"/>
      <c r="E22" s="59" t="s">
        <v>44</v>
      </c>
      <c r="F22" s="60" t="s">
        <v>6</v>
      </c>
      <c r="G22" s="59" t="s">
        <v>44</v>
      </c>
      <c r="H22" s="60" t="s">
        <v>6</v>
      </c>
      <c r="I22" s="59" t="s">
        <v>44</v>
      </c>
      <c r="J22" s="60" t="s">
        <v>6</v>
      </c>
    </row>
    <row r="23" spans="1:10" s="55" customFormat="1" ht="21" thickBot="1">
      <c r="A23" s="53"/>
      <c r="B23" s="54"/>
      <c r="C23" s="61"/>
      <c r="D23" s="62"/>
      <c r="E23" s="63" t="s">
        <v>45</v>
      </c>
      <c r="F23" s="64"/>
      <c r="G23" s="65" t="s">
        <v>45</v>
      </c>
      <c r="H23" s="64"/>
      <c r="I23" s="65" t="s">
        <v>45</v>
      </c>
      <c r="J23" s="64"/>
    </row>
    <row r="24" spans="1:10" s="55" customFormat="1" ht="15.75">
      <c r="A24" s="53"/>
      <c r="B24" s="66">
        <v>0</v>
      </c>
      <c r="C24" s="5">
        <v>1</v>
      </c>
      <c r="D24" s="6"/>
      <c r="E24" s="7">
        <f aca="true" t="shared" si="0" ref="E24:E44">(B24^2*$B$18+2*$E$19*$B$17*$C$17*B24*C24+C24^2*$C$18)^0.5</f>
        <v>0.15</v>
      </c>
      <c r="F24" s="67">
        <f aca="true" t="shared" si="1" ref="F24:F44">$B$16*B24+$C$16*C24</f>
        <v>0.3</v>
      </c>
      <c r="G24" s="7">
        <f aca="true" t="shared" si="2" ref="G24:G44">(B24^2*$B$18+2*$G$19*$B$17*$C$17*B24*C24+C24^2*$C$18)^0.5</f>
        <v>0.15</v>
      </c>
      <c r="H24" s="67">
        <f aca="true" t="shared" si="3" ref="H24:H44">F24</f>
        <v>0.3</v>
      </c>
      <c r="I24" s="7">
        <f aca="true" t="shared" si="4" ref="I24:I44">(B24^2*$B$18+2*$I$19*$B$17*$C$17*B24*C24+C24^2*$C$18)^0.5</f>
        <v>0.15</v>
      </c>
      <c r="J24" s="67">
        <f aca="true" t="shared" si="5" ref="J24:J44">F24</f>
        <v>0.3</v>
      </c>
    </row>
    <row r="25" spans="1:10" ht="15.75">
      <c r="A25" s="48"/>
      <c r="B25" s="4">
        <v>0.05</v>
      </c>
      <c r="C25" s="5">
        <f>1-B25</f>
        <v>0.95</v>
      </c>
      <c r="D25" s="6"/>
      <c r="E25" s="7">
        <f t="shared" si="0"/>
        <v>0.13999999999999999</v>
      </c>
      <c r="F25" s="67">
        <f t="shared" si="1"/>
        <v>0.29</v>
      </c>
      <c r="G25" s="7">
        <f t="shared" si="2"/>
        <v>0.14252192813739223</v>
      </c>
      <c r="H25" s="67">
        <f t="shared" si="3"/>
        <v>0.29</v>
      </c>
      <c r="I25" s="7">
        <f t="shared" si="4"/>
        <v>0.145</v>
      </c>
      <c r="J25" s="67">
        <f t="shared" si="5"/>
        <v>0.29</v>
      </c>
    </row>
    <row r="26" spans="1:10" ht="15.75">
      <c r="A26" s="48"/>
      <c r="B26" s="4">
        <v>0.1</v>
      </c>
      <c r="C26" s="5">
        <f aca="true" t="shared" si="6" ref="C26:C41">1-B26</f>
        <v>0.9</v>
      </c>
      <c r="D26" s="6"/>
      <c r="E26" s="7">
        <f t="shared" si="0"/>
        <v>0.13</v>
      </c>
      <c r="F26" s="67">
        <f t="shared" si="1"/>
        <v>0.28</v>
      </c>
      <c r="G26" s="7">
        <f t="shared" si="2"/>
        <v>0.13509256086106297</v>
      </c>
      <c r="H26" s="67">
        <f t="shared" si="3"/>
        <v>0.28</v>
      </c>
      <c r="I26" s="7">
        <f t="shared" si="4"/>
        <v>0.14</v>
      </c>
      <c r="J26" s="67">
        <f t="shared" si="5"/>
        <v>0.28</v>
      </c>
    </row>
    <row r="27" spans="1:10" ht="15.75">
      <c r="A27" s="48"/>
      <c r="B27" s="4">
        <v>0.15</v>
      </c>
      <c r="C27" s="5">
        <f t="shared" si="6"/>
        <v>0.85</v>
      </c>
      <c r="D27" s="6"/>
      <c r="E27" s="7">
        <f t="shared" si="0"/>
        <v>0.11999999999999998</v>
      </c>
      <c r="F27" s="67">
        <f t="shared" si="1"/>
        <v>0.27</v>
      </c>
      <c r="G27" s="7">
        <f t="shared" si="2"/>
        <v>0.127720397744448</v>
      </c>
      <c r="H27" s="67">
        <f t="shared" si="3"/>
        <v>0.27</v>
      </c>
      <c r="I27" s="7">
        <f t="shared" si="4"/>
        <v>0.13499999999999998</v>
      </c>
      <c r="J27" s="67">
        <f t="shared" si="5"/>
        <v>0.27</v>
      </c>
    </row>
    <row r="28" spans="1:10" ht="15.75">
      <c r="A28" s="48"/>
      <c r="B28" s="4">
        <v>0.2</v>
      </c>
      <c r="C28" s="5">
        <f t="shared" si="6"/>
        <v>0.8</v>
      </c>
      <c r="D28" s="6"/>
      <c r="E28" s="7">
        <f t="shared" si="0"/>
        <v>0.11000000000000001</v>
      </c>
      <c r="F28" s="67">
        <f t="shared" si="1"/>
        <v>0.26</v>
      </c>
      <c r="G28" s="7">
        <f t="shared" si="2"/>
        <v>0.12041594578792296</v>
      </c>
      <c r="H28" s="67">
        <f t="shared" si="3"/>
        <v>0.26</v>
      </c>
      <c r="I28" s="7">
        <f t="shared" si="4"/>
        <v>0.13000000000000003</v>
      </c>
      <c r="J28" s="67">
        <f t="shared" si="5"/>
        <v>0.26</v>
      </c>
    </row>
    <row r="29" spans="1:10" ht="15.75">
      <c r="A29" s="48"/>
      <c r="B29" s="4">
        <v>0.25</v>
      </c>
      <c r="C29" s="5">
        <f t="shared" si="6"/>
        <v>0.75</v>
      </c>
      <c r="D29" s="6"/>
      <c r="E29" s="7">
        <f t="shared" si="0"/>
        <v>0.09999999999999999</v>
      </c>
      <c r="F29" s="67">
        <f t="shared" si="1"/>
        <v>0.24999999999999997</v>
      </c>
      <c r="G29" s="7">
        <f t="shared" si="2"/>
        <v>0.1131923142267177</v>
      </c>
      <c r="H29" s="67">
        <f t="shared" si="3"/>
        <v>0.24999999999999997</v>
      </c>
      <c r="I29" s="7">
        <f t="shared" si="4"/>
        <v>0.125</v>
      </c>
      <c r="J29" s="67">
        <f t="shared" si="5"/>
        <v>0.24999999999999997</v>
      </c>
    </row>
    <row r="30" spans="1:10" ht="15.75">
      <c r="A30" s="48"/>
      <c r="B30" s="4">
        <v>0.3</v>
      </c>
      <c r="C30" s="5">
        <f t="shared" si="6"/>
        <v>0.7</v>
      </c>
      <c r="D30" s="6"/>
      <c r="E30" s="7">
        <f t="shared" si="0"/>
        <v>0.09</v>
      </c>
      <c r="F30" s="67">
        <f t="shared" si="1"/>
        <v>0.24</v>
      </c>
      <c r="G30" s="7">
        <f t="shared" si="2"/>
        <v>0.10606601717798211</v>
      </c>
      <c r="H30" s="67">
        <f t="shared" si="3"/>
        <v>0.24</v>
      </c>
      <c r="I30" s="7">
        <f t="shared" si="4"/>
        <v>0.12</v>
      </c>
      <c r="J30" s="67">
        <f t="shared" si="5"/>
        <v>0.24</v>
      </c>
    </row>
    <row r="31" spans="1:10" ht="15.75">
      <c r="A31" s="48"/>
      <c r="B31" s="4">
        <v>0.35</v>
      </c>
      <c r="C31" s="5">
        <f t="shared" si="6"/>
        <v>0.65</v>
      </c>
      <c r="D31" s="6"/>
      <c r="E31" s="7">
        <f t="shared" si="0"/>
        <v>0.08</v>
      </c>
      <c r="F31" s="67">
        <f t="shared" si="1"/>
        <v>0.23</v>
      </c>
      <c r="G31" s="7">
        <f t="shared" si="2"/>
        <v>0.09905806378079475</v>
      </c>
      <c r="H31" s="67">
        <f t="shared" si="3"/>
        <v>0.23</v>
      </c>
      <c r="I31" s="7">
        <f t="shared" si="4"/>
        <v>0.115</v>
      </c>
      <c r="J31" s="67">
        <f t="shared" si="5"/>
        <v>0.23</v>
      </c>
    </row>
    <row r="32" spans="1:10" ht="15.75">
      <c r="A32" s="48"/>
      <c r="B32" s="4">
        <v>0.4</v>
      </c>
      <c r="C32" s="5">
        <f t="shared" si="6"/>
        <v>0.6</v>
      </c>
      <c r="D32" s="6"/>
      <c r="E32" s="7">
        <f t="shared" si="0"/>
        <v>0.06999999999999999</v>
      </c>
      <c r="F32" s="67">
        <f t="shared" si="1"/>
        <v>0.22</v>
      </c>
      <c r="G32" s="7">
        <f t="shared" si="2"/>
        <v>0.09219544457292887</v>
      </c>
      <c r="H32" s="67">
        <f t="shared" si="3"/>
        <v>0.22</v>
      </c>
      <c r="I32" s="7">
        <f t="shared" si="4"/>
        <v>0.11</v>
      </c>
      <c r="J32" s="67">
        <f t="shared" si="5"/>
        <v>0.22</v>
      </c>
    </row>
    <row r="33" spans="1:10" ht="15.75">
      <c r="A33" s="48"/>
      <c r="B33" s="4">
        <v>0.45</v>
      </c>
      <c r="C33" s="5">
        <f t="shared" si="6"/>
        <v>0.55</v>
      </c>
      <c r="D33" s="6"/>
      <c r="E33" s="7">
        <f t="shared" si="0"/>
        <v>0.060000000000000005</v>
      </c>
      <c r="F33" s="67">
        <f t="shared" si="1"/>
        <v>0.21000000000000002</v>
      </c>
      <c r="G33" s="7">
        <f t="shared" si="2"/>
        <v>0.08551315688243535</v>
      </c>
      <c r="H33" s="67">
        <f t="shared" si="3"/>
        <v>0.21000000000000002</v>
      </c>
      <c r="I33" s="7">
        <f t="shared" si="4"/>
        <v>0.105</v>
      </c>
      <c r="J33" s="67">
        <f t="shared" si="5"/>
        <v>0.21000000000000002</v>
      </c>
    </row>
    <row r="34" spans="1:10" ht="15.75">
      <c r="A34" s="48"/>
      <c r="B34" s="4">
        <v>0.5</v>
      </c>
      <c r="C34" s="5">
        <f t="shared" si="6"/>
        <v>0.5</v>
      </c>
      <c r="D34" s="6"/>
      <c r="E34" s="7">
        <f t="shared" si="0"/>
        <v>0.05</v>
      </c>
      <c r="F34" s="67">
        <f t="shared" si="1"/>
        <v>0.2</v>
      </c>
      <c r="G34" s="7">
        <f t="shared" si="2"/>
        <v>0.07905694150420949</v>
      </c>
      <c r="H34" s="67">
        <f t="shared" si="3"/>
        <v>0.2</v>
      </c>
      <c r="I34" s="7">
        <f t="shared" si="4"/>
        <v>0.1</v>
      </c>
      <c r="J34" s="67">
        <f t="shared" si="5"/>
        <v>0.2</v>
      </c>
    </row>
    <row r="35" spans="1:10" ht="15.75">
      <c r="A35" s="48"/>
      <c r="B35" s="4">
        <v>0.55</v>
      </c>
      <c r="C35" s="5">
        <f t="shared" si="6"/>
        <v>0.44999999999999996</v>
      </c>
      <c r="D35" s="6"/>
      <c r="E35" s="7">
        <f t="shared" si="0"/>
        <v>0.039999999999999994</v>
      </c>
      <c r="F35" s="67">
        <f t="shared" si="1"/>
        <v>0.19</v>
      </c>
      <c r="G35" s="7">
        <f t="shared" si="2"/>
        <v>0.07288689868556625</v>
      </c>
      <c r="H35" s="67">
        <f t="shared" si="3"/>
        <v>0.19</v>
      </c>
      <c r="I35" s="7">
        <f t="shared" si="4"/>
        <v>0.09499999999999999</v>
      </c>
      <c r="J35" s="67">
        <f t="shared" si="5"/>
        <v>0.19</v>
      </c>
    </row>
    <row r="36" spans="1:10" ht="15.75">
      <c r="A36" s="48"/>
      <c r="B36" s="4">
        <v>0.6</v>
      </c>
      <c r="C36" s="5">
        <f t="shared" si="6"/>
        <v>0.4</v>
      </c>
      <c r="D36" s="6"/>
      <c r="E36" s="7">
        <f t="shared" si="0"/>
        <v>0.030000000000000016</v>
      </c>
      <c r="F36" s="67">
        <f t="shared" si="1"/>
        <v>0.18</v>
      </c>
      <c r="G36" s="7">
        <f t="shared" si="2"/>
        <v>0.0670820393249937</v>
      </c>
      <c r="H36" s="67">
        <f t="shared" si="3"/>
        <v>0.18</v>
      </c>
      <c r="I36" s="7">
        <f t="shared" si="4"/>
        <v>0.09000000000000001</v>
      </c>
      <c r="J36" s="67">
        <f t="shared" si="5"/>
        <v>0.18</v>
      </c>
    </row>
    <row r="37" spans="1:10" ht="15.75">
      <c r="A37" s="48"/>
      <c r="B37" s="4">
        <v>0.65</v>
      </c>
      <c r="C37" s="5">
        <f t="shared" si="6"/>
        <v>0.35</v>
      </c>
      <c r="D37" s="5"/>
      <c r="E37" s="7">
        <f t="shared" si="0"/>
        <v>0.020000000000000004</v>
      </c>
      <c r="F37" s="67">
        <f t="shared" si="1"/>
        <v>0.16999999999999998</v>
      </c>
      <c r="G37" s="7">
        <f t="shared" si="2"/>
        <v>0.06174544517614235</v>
      </c>
      <c r="H37" s="67">
        <f t="shared" si="3"/>
        <v>0.16999999999999998</v>
      </c>
      <c r="I37" s="7">
        <f t="shared" si="4"/>
        <v>0.085</v>
      </c>
      <c r="J37" s="67">
        <f t="shared" si="5"/>
        <v>0.16999999999999998</v>
      </c>
    </row>
    <row r="38" spans="1:10" ht="15.75">
      <c r="A38" s="48"/>
      <c r="B38" s="4">
        <v>0.7</v>
      </c>
      <c r="C38" s="5">
        <f>1-B38</f>
        <v>0.30000000000000004</v>
      </c>
      <c r="D38" s="6"/>
      <c r="E38" s="7">
        <f t="shared" si="0"/>
        <v>0.010000000000000024</v>
      </c>
      <c r="F38" s="67">
        <f t="shared" si="1"/>
        <v>0.16</v>
      </c>
      <c r="G38" s="7">
        <f t="shared" si="2"/>
        <v>0.0570087712549569</v>
      </c>
      <c r="H38" s="67">
        <f t="shared" si="3"/>
        <v>0.16</v>
      </c>
      <c r="I38" s="7">
        <f t="shared" si="4"/>
        <v>0.08</v>
      </c>
      <c r="J38" s="67">
        <f t="shared" si="5"/>
        <v>0.16</v>
      </c>
    </row>
    <row r="39" spans="1:10" ht="15.75">
      <c r="A39" s="36" t="s">
        <v>59</v>
      </c>
      <c r="B39" s="43">
        <v>0.75</v>
      </c>
      <c r="C39" s="39">
        <f t="shared" si="6"/>
        <v>0.25</v>
      </c>
      <c r="D39" s="40"/>
      <c r="E39" s="41">
        <f t="shared" si="0"/>
        <v>6.585445079827193E-10</v>
      </c>
      <c r="F39" s="42">
        <f t="shared" si="1"/>
        <v>0.15000000000000002</v>
      </c>
      <c r="G39" s="7">
        <f t="shared" si="2"/>
        <v>0.05303300858899107</v>
      </c>
      <c r="H39" s="67">
        <f t="shared" si="3"/>
        <v>0.15000000000000002</v>
      </c>
      <c r="I39" s="7">
        <f t="shared" si="4"/>
        <v>0.075</v>
      </c>
      <c r="J39" s="67">
        <f t="shared" si="5"/>
        <v>0.15000000000000002</v>
      </c>
    </row>
    <row r="40" spans="1:10" ht="15.75">
      <c r="A40" s="48"/>
      <c r="B40" s="4">
        <v>0.8</v>
      </c>
      <c r="C40" s="5">
        <f t="shared" si="6"/>
        <v>0.19999999999999996</v>
      </c>
      <c r="D40" s="6"/>
      <c r="E40" s="7">
        <f t="shared" si="0"/>
        <v>0.010000000000000045</v>
      </c>
      <c r="F40" s="67">
        <f t="shared" si="1"/>
        <v>0.14</v>
      </c>
      <c r="G40" s="7">
        <f t="shared" si="2"/>
        <v>0.05</v>
      </c>
      <c r="H40" s="67">
        <f t="shared" si="3"/>
        <v>0.14</v>
      </c>
      <c r="I40" s="7">
        <f t="shared" si="4"/>
        <v>0.06999999999999999</v>
      </c>
      <c r="J40" s="67">
        <f t="shared" si="5"/>
        <v>0.14</v>
      </c>
    </row>
    <row r="41" spans="1:10" ht="15.75">
      <c r="A41" s="48"/>
      <c r="B41" s="4">
        <v>0.85</v>
      </c>
      <c r="C41" s="5">
        <f t="shared" si="6"/>
        <v>0.15000000000000002</v>
      </c>
      <c r="D41" s="6"/>
      <c r="E41" s="7">
        <f t="shared" si="0"/>
        <v>0.02</v>
      </c>
      <c r="F41" s="67">
        <f t="shared" si="1"/>
        <v>0.13</v>
      </c>
      <c r="G41" s="7">
        <f t="shared" si="2"/>
        <v>0.048088460154178364</v>
      </c>
      <c r="H41" s="67">
        <f t="shared" si="3"/>
        <v>0.13</v>
      </c>
      <c r="I41" s="7">
        <f t="shared" si="4"/>
        <v>0.065</v>
      </c>
      <c r="J41" s="67">
        <f t="shared" si="5"/>
        <v>0.13</v>
      </c>
    </row>
    <row r="42" spans="1:10" ht="15.75">
      <c r="A42" s="48"/>
      <c r="B42" s="4">
        <v>0.9</v>
      </c>
      <c r="C42" s="5">
        <f>1-B42</f>
        <v>0.09999999999999998</v>
      </c>
      <c r="D42" s="6"/>
      <c r="E42" s="7">
        <f t="shared" si="0"/>
        <v>0.03000000000000001</v>
      </c>
      <c r="F42" s="67">
        <f t="shared" si="1"/>
        <v>0.12</v>
      </c>
      <c r="G42" s="7">
        <f t="shared" si="2"/>
        <v>0.047434164902525694</v>
      </c>
      <c r="H42" s="67">
        <f t="shared" si="3"/>
        <v>0.12</v>
      </c>
      <c r="I42" s="7">
        <f t="shared" si="4"/>
        <v>0.06</v>
      </c>
      <c r="J42" s="67">
        <f t="shared" si="5"/>
        <v>0.12</v>
      </c>
    </row>
    <row r="43" spans="1:10" ht="15.75">
      <c r="A43" s="48"/>
      <c r="B43" s="4">
        <v>0.95</v>
      </c>
      <c r="C43" s="5">
        <f>1-B43</f>
        <v>0.050000000000000044</v>
      </c>
      <c r="D43" s="6"/>
      <c r="E43" s="7">
        <f t="shared" si="0"/>
        <v>0.04</v>
      </c>
      <c r="F43" s="67">
        <f t="shared" si="1"/>
        <v>0.11000000000000001</v>
      </c>
      <c r="G43" s="7">
        <f t="shared" si="2"/>
        <v>0.048088460154178364</v>
      </c>
      <c r="H43" s="67">
        <f t="shared" si="3"/>
        <v>0.11000000000000001</v>
      </c>
      <c r="I43" s="7">
        <f t="shared" si="4"/>
        <v>0.05500000000000001</v>
      </c>
      <c r="J43" s="67">
        <f t="shared" si="5"/>
        <v>0.11000000000000001</v>
      </c>
    </row>
    <row r="44" spans="1:10" ht="16.5" thickBot="1">
      <c r="A44" s="48"/>
      <c r="B44" s="68">
        <v>1</v>
      </c>
      <c r="C44" s="69">
        <f>1-B44</f>
        <v>0</v>
      </c>
      <c r="D44" s="70"/>
      <c r="E44" s="71">
        <f t="shared" si="0"/>
        <v>0.05</v>
      </c>
      <c r="F44" s="72">
        <f t="shared" si="1"/>
        <v>0.1</v>
      </c>
      <c r="G44" s="71">
        <f t="shared" si="2"/>
        <v>0.05</v>
      </c>
      <c r="H44" s="72">
        <f t="shared" si="3"/>
        <v>0.1</v>
      </c>
      <c r="I44" s="71">
        <f t="shared" si="4"/>
        <v>0.05</v>
      </c>
      <c r="J44" s="72">
        <f t="shared" si="5"/>
        <v>0.1</v>
      </c>
    </row>
    <row r="45" spans="5:9" ht="12.75">
      <c r="E45" s="55"/>
      <c r="F45" s="55"/>
      <c r="G45" s="55"/>
      <c r="H45" s="55"/>
      <c r="I45" s="55"/>
    </row>
    <row r="46" spans="5:9" ht="12.75">
      <c r="E46" s="55"/>
      <c r="F46" s="55"/>
      <c r="G46" s="55"/>
      <c r="H46" s="55"/>
      <c r="I46" s="55"/>
    </row>
    <row r="47" spans="5:9" ht="12.75">
      <c r="E47" s="55"/>
      <c r="F47" s="55"/>
      <c r="G47" s="55"/>
      <c r="H47" s="55"/>
      <c r="I47" s="55"/>
    </row>
  </sheetData>
  <mergeCells count="5">
    <mergeCell ref="C5:J5"/>
    <mergeCell ref="A13:J13"/>
    <mergeCell ref="E19:F19"/>
    <mergeCell ref="G19:H19"/>
    <mergeCell ref="I19:J19"/>
  </mergeCells>
  <printOptions horizontalCentered="1" verticalCentered="1"/>
  <pageMargins left="0.7480314960629921" right="0.75" top="0.25" bottom="1" header="0.42" footer="0.31496062992125984"/>
  <pageSetup blackAndWhite="1" draft="1" horizontalDpi="300" verticalDpi="300" orientation="landscape" r:id="rId2"/>
  <headerFooter alignWithMargins="0">
    <oddHeader>&amp;R&amp;A</oddHeader>
    <oddFooter>&amp;C FERNANDO FRANCO CUARTAS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D2" sqref="D2"/>
    </sheetView>
  </sheetViews>
  <sheetFormatPr defaultColWidth="11.421875" defaultRowHeight="12.75"/>
  <cols>
    <col min="1" max="1" width="33.00390625" style="26" bestFit="1" customWidth="1"/>
    <col min="2" max="16384" width="11.421875" style="26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8"/>
      <c r="B5" s="8"/>
      <c r="C5" s="77" t="s">
        <v>62</v>
      </c>
      <c r="D5" s="77"/>
      <c r="E5" s="77"/>
      <c r="F5" s="77"/>
      <c r="G5" s="77"/>
      <c r="H5" s="77"/>
      <c r="I5" s="77"/>
      <c r="J5" s="77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 t="s">
        <v>60</v>
      </c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2:10" ht="12.75">
      <c r="B11" s="8"/>
      <c r="C11" s="8"/>
      <c r="D11" s="8"/>
      <c r="E11" s="8"/>
      <c r="F11" s="8"/>
      <c r="G11" s="8"/>
      <c r="H11" s="8"/>
      <c r="I11" s="8"/>
      <c r="J11" s="8"/>
    </row>
    <row r="15" ht="12.75">
      <c r="A15" s="26" t="s">
        <v>7</v>
      </c>
    </row>
    <row r="16" ht="13.5" thickBot="1"/>
    <row r="17" ht="13.5" thickBot="1">
      <c r="A17" s="27" t="s">
        <v>8</v>
      </c>
    </row>
    <row r="18" spans="1:2" ht="12.75">
      <c r="A18" s="28" t="s">
        <v>9</v>
      </c>
      <c r="B18" s="27"/>
    </row>
    <row r="19" spans="1:2" ht="12.75">
      <c r="A19" s="28" t="s">
        <v>55</v>
      </c>
      <c r="B19" s="29">
        <v>0.5084737065153319</v>
      </c>
    </row>
    <row r="20" spans="1:2" ht="12.75">
      <c r="A20" s="30" t="s">
        <v>10</v>
      </c>
      <c r="B20" s="29">
        <v>0.2585455102174399</v>
      </c>
    </row>
    <row r="21" spans="1:2" ht="12.75">
      <c r="A21" s="30" t="s">
        <v>11</v>
      </c>
      <c r="B21" s="30">
        <v>0.16586369899461983</v>
      </c>
    </row>
    <row r="22" spans="1:2" ht="13.5" thickBot="1">
      <c r="A22" s="31" t="s">
        <v>12</v>
      </c>
      <c r="B22" s="30">
        <v>0.1564347752478408</v>
      </c>
    </row>
    <row r="23" ht="13.5" thickBot="1">
      <c r="B23" s="31">
        <v>10</v>
      </c>
    </row>
    <row r="24" ht="13.5" thickBot="1">
      <c r="A24" s="26" t="s">
        <v>13</v>
      </c>
    </row>
    <row r="25" ht="13.5" thickBot="1">
      <c r="A25" s="32"/>
    </row>
    <row r="26" spans="1:6" ht="12.75">
      <c r="A26" s="30" t="s">
        <v>19</v>
      </c>
      <c r="B26" s="32" t="s">
        <v>14</v>
      </c>
      <c r="C26" s="32" t="s">
        <v>15</v>
      </c>
      <c r="D26" s="32" t="s">
        <v>16</v>
      </c>
      <c r="E26" s="32" t="s">
        <v>17</v>
      </c>
      <c r="F26" s="32" t="s">
        <v>18</v>
      </c>
    </row>
    <row r="27" spans="1:6" ht="12.75">
      <c r="A27" s="30" t="s">
        <v>20</v>
      </c>
      <c r="B27" s="30">
        <v>1</v>
      </c>
      <c r="C27" s="30">
        <v>0.06826672885057661</v>
      </c>
      <c r="D27" s="30">
        <v>0.06826672885057661</v>
      </c>
      <c r="E27" s="30">
        <v>2.7896035565798387</v>
      </c>
      <c r="F27" s="30">
        <v>0.13342557635397873</v>
      </c>
    </row>
    <row r="28" spans="1:6" ht="13.5" thickBot="1">
      <c r="A28" s="31" t="s">
        <v>21</v>
      </c>
      <c r="B28" s="30">
        <v>8</v>
      </c>
      <c r="C28" s="30">
        <v>0.19577471125473972</v>
      </c>
      <c r="D28" s="30">
        <v>0.024471838906842465</v>
      </c>
      <c r="E28" s="30"/>
      <c r="F28" s="30"/>
    </row>
    <row r="29" spans="2:6" ht="13.5" thickBot="1">
      <c r="B29" s="31">
        <v>9</v>
      </c>
      <c r="C29" s="31">
        <v>0.2640414401053163</v>
      </c>
      <c r="D29" s="31"/>
      <c r="E29" s="31"/>
      <c r="F29" s="31"/>
    </row>
    <row r="30" ht="13.5" thickBot="1">
      <c r="A30" s="32"/>
    </row>
    <row r="31" spans="1:9" ht="12.75">
      <c r="A31" s="30" t="s">
        <v>29</v>
      </c>
      <c r="B31" s="32" t="s">
        <v>22</v>
      </c>
      <c r="C31" s="32" t="s">
        <v>11</v>
      </c>
      <c r="D31" s="32" t="s">
        <v>23</v>
      </c>
      <c r="E31" s="32" t="s">
        <v>24</v>
      </c>
      <c r="F31" s="32" t="s">
        <v>25</v>
      </c>
      <c r="G31" s="32" t="s">
        <v>26</v>
      </c>
      <c r="H31" s="32" t="s">
        <v>27</v>
      </c>
      <c r="I31" s="32" t="s">
        <v>28</v>
      </c>
    </row>
    <row r="32" spans="1:9" ht="13.5" thickBot="1">
      <c r="A32" s="33" t="s">
        <v>58</v>
      </c>
      <c r="B32" s="30">
        <v>0.03708675687823857</v>
      </c>
      <c r="C32" s="30">
        <v>0.06262149637265872</v>
      </c>
      <c r="D32" s="30">
        <v>0.5922368360145268</v>
      </c>
      <c r="E32" s="30">
        <v>0.5700475175262779</v>
      </c>
      <c r="F32" s="30">
        <v>-0.10731876609390736</v>
      </c>
      <c r="G32" s="30">
        <v>0.1814922798503845</v>
      </c>
      <c r="H32" s="30">
        <v>-0.10731876609390736</v>
      </c>
      <c r="I32" s="30">
        <v>0.1814922798503845</v>
      </c>
    </row>
    <row r="33" spans="2:9" ht="13.5" thickBot="1">
      <c r="B33" s="34">
        <v>0.8372775137694523</v>
      </c>
      <c r="C33" s="31">
        <v>0.5013005530725525</v>
      </c>
      <c r="D33" s="31">
        <v>1.6702106323993509</v>
      </c>
      <c r="E33" s="31">
        <v>0.1334255763539788</v>
      </c>
      <c r="F33" s="31">
        <v>-0.31872438215896437</v>
      </c>
      <c r="G33" s="31">
        <v>1.9932794096978688</v>
      </c>
      <c r="H33" s="31">
        <v>-0.31872438215896437</v>
      </c>
      <c r="I33" s="31">
        <v>1.9932794096978688</v>
      </c>
    </row>
    <row r="36" ht="12.75">
      <c r="A36" s="26" t="s">
        <v>56</v>
      </c>
    </row>
    <row r="37" ht="13.5" thickBot="1"/>
    <row r="38" ht="13.5" thickBot="1">
      <c r="A38" s="32" t="s">
        <v>57</v>
      </c>
    </row>
    <row r="39" spans="1:2" ht="12.75">
      <c r="A39" s="30">
        <v>5</v>
      </c>
      <c r="B39" s="32" t="s">
        <v>1</v>
      </c>
    </row>
    <row r="40" spans="1:2" ht="12.75">
      <c r="A40" s="30">
        <v>15</v>
      </c>
      <c r="B40" s="30">
        <v>-0.09705882352941177</v>
      </c>
    </row>
    <row r="41" spans="1:2" ht="12.75">
      <c r="A41" s="30">
        <v>25</v>
      </c>
      <c r="B41" s="30">
        <v>-0.05344827586206896</v>
      </c>
    </row>
    <row r="42" spans="1:2" ht="12.75">
      <c r="A42" s="30">
        <v>35</v>
      </c>
      <c r="B42" s="30">
        <v>-0.02641975308641975</v>
      </c>
    </row>
    <row r="43" spans="1:2" ht="12.75">
      <c r="A43" s="30">
        <v>45</v>
      </c>
      <c r="B43" s="30">
        <v>-0.004054054054054054</v>
      </c>
    </row>
    <row r="44" spans="1:2" ht="12.75">
      <c r="A44" s="30">
        <v>55</v>
      </c>
      <c r="B44" s="30">
        <v>0.07083333333333333</v>
      </c>
    </row>
    <row r="45" spans="1:2" ht="12.75">
      <c r="A45" s="30">
        <v>65</v>
      </c>
      <c r="B45" s="30">
        <v>0.08846153846153847</v>
      </c>
    </row>
    <row r="46" spans="1:2" ht="12.75">
      <c r="A46" s="30">
        <v>75</v>
      </c>
      <c r="B46" s="30">
        <v>0.11122448979591837</v>
      </c>
    </row>
    <row r="47" spans="1:2" ht="12.75">
      <c r="A47" s="30">
        <v>85</v>
      </c>
      <c r="B47" s="30">
        <v>0.18333333333333335</v>
      </c>
    </row>
    <row r="48" spans="1:2" ht="13.5" thickBot="1">
      <c r="A48" s="31">
        <v>95</v>
      </c>
      <c r="B48" s="30">
        <v>0.2662162162162162</v>
      </c>
    </row>
    <row r="49" ht="13.5" thickBot="1">
      <c r="B49" s="31">
        <v>0.47307692307692306</v>
      </c>
    </row>
  </sheetData>
  <mergeCells count="1">
    <mergeCell ref="C5:J5"/>
  </mergeCells>
  <hyperlinks>
    <hyperlink ref="B19" location="IGBC!B21" display="IGBC!B21"/>
    <hyperlink ref="B20" location="IGBC!B22" display="IGBC!B22"/>
    <hyperlink ref="B33" location="IGBC!B29" display="IGBC!B29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Academica</dc:creator>
  <cp:keywords/>
  <dc:description/>
  <cp:lastModifiedBy>Fernando Franco</cp:lastModifiedBy>
  <cp:lastPrinted>2002-06-25T17:53:23Z</cp:lastPrinted>
  <dcterms:created xsi:type="dcterms:W3CDTF">1999-04-29T23:15:55Z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